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3" i="1"/>
  <c r="G31"/>
  <c r="D31"/>
  <c r="D6"/>
  <c r="G6" s="1"/>
  <c r="G47"/>
  <c r="G46"/>
  <c r="G43"/>
  <c r="G42"/>
  <c r="G41"/>
  <c r="G40"/>
  <c r="G15"/>
  <c r="D23"/>
  <c r="D15"/>
  <c r="H48"/>
  <c r="E43"/>
  <c r="E36"/>
  <c r="E33"/>
  <c r="E30"/>
  <c r="E29"/>
  <c r="E26"/>
  <c r="E27"/>
  <c r="E25"/>
  <c r="E8"/>
  <c r="E19"/>
  <c r="E16"/>
  <c r="E46" l="1"/>
  <c r="E47"/>
  <c r="E41"/>
  <c r="F48"/>
  <c r="D49"/>
  <c r="E49" s="1"/>
  <c r="E17" l="1"/>
  <c r="G48" l="1"/>
  <c r="D48"/>
  <c r="E40"/>
  <c r="E42" l="1"/>
  <c r="E28"/>
  <c r="E23" s="1"/>
  <c r="E13" l="1"/>
  <c r="E10"/>
  <c r="E9"/>
  <c r="E20"/>
  <c r="E18"/>
  <c r="E39"/>
  <c r="E37"/>
  <c r="E31" s="1"/>
  <c r="E32"/>
  <c r="E15" l="1"/>
  <c r="E6"/>
  <c r="E35" l="1"/>
  <c r="E34"/>
  <c r="E48" l="1"/>
</calcChain>
</file>

<file path=xl/sharedStrings.xml><?xml version="1.0" encoding="utf-8"?>
<sst xmlns="http://schemas.openxmlformats.org/spreadsheetml/2006/main" count="56" uniqueCount="55">
  <si>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</si>
  <si>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</si>
  <si>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</si>
  <si>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</si>
  <si>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</si>
  <si>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</si>
  <si>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</si>
  <si>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Расходы на управление МКД</t>
  </si>
  <si>
    <t>зарплата обслуж.перс с отчислен.</t>
  </si>
  <si>
    <t>Содержание придомовой территории</t>
  </si>
  <si>
    <t>рудования и конструкций МКД</t>
  </si>
  <si>
    <t xml:space="preserve">Факт </t>
  </si>
  <si>
    <t>Услуги по уборке и благоустр.территории</t>
  </si>
  <si>
    <t>ИТОГО: Содержание и ремонт</t>
  </si>
  <si>
    <t>Техобслуживание венканалов спец.организ</t>
  </si>
  <si>
    <t>Услуги по уборке МОП</t>
  </si>
  <si>
    <t>оплата труда ВДС</t>
  </si>
  <si>
    <t>Т/обслуживание лифтов</t>
  </si>
  <si>
    <t xml:space="preserve">Фактические </t>
  </si>
  <si>
    <t xml:space="preserve">  Тариф</t>
  </si>
  <si>
    <t>ТСЖ "КОМЕТА" ж.д.Орбитальная 88/1</t>
  </si>
  <si>
    <t>подгот.отопит.сезону.(гидроопрес,промывка)</t>
  </si>
  <si>
    <t>Налог УСН</t>
  </si>
  <si>
    <t>Текущий ремонт:</t>
  </si>
  <si>
    <t xml:space="preserve"> с 01.06.2019</t>
  </si>
  <si>
    <t>Т/обслуживание УУТЭ</t>
  </si>
  <si>
    <t>Прибыль УК</t>
  </si>
  <si>
    <t xml:space="preserve">ДОП </t>
  </si>
  <si>
    <t>аварийное обслуживание</t>
  </si>
  <si>
    <t xml:space="preserve">ОТЧЕТ ИСПОЛНЕНИЯ СТАТЬИ"СОДЕРЖАНИЕ И РЕМОНТ ЖИЛЬЯ" за 2020 год </t>
  </si>
  <si>
    <t xml:space="preserve">расходы </t>
  </si>
  <si>
    <t>на с 01.06.2019</t>
  </si>
  <si>
    <t>чертеж границ дома</t>
  </si>
  <si>
    <t>озеленение 5750,покос травы 7500</t>
  </si>
  <si>
    <t xml:space="preserve"> покраска ,ремонт детской площадки</t>
  </si>
  <si>
    <t>съем показаний,услуги электрика</t>
  </si>
  <si>
    <t xml:space="preserve">дезинсекция </t>
  </si>
  <si>
    <t>почт.ящик1440,стенды7240</t>
  </si>
  <si>
    <t>хозтов -2096,36, эл.тов.-1725,08 замок-407</t>
  </si>
  <si>
    <t>антены 19200,дезобработка холлов и лифтов</t>
  </si>
  <si>
    <t>в рублях</t>
  </si>
  <si>
    <t>обрезка деревьев</t>
  </si>
  <si>
    <t>Т/обслуживание газопровод 16906,56,венканал.5576,7</t>
  </si>
  <si>
    <t>сантехматериалы</t>
  </si>
  <si>
    <t>чистка канализации,покраска двери 1425</t>
  </si>
  <si>
    <t>Ксметический ремонт холлов  1-х этажей</t>
  </si>
  <si>
    <t>замена канатоведущего шкива</t>
  </si>
  <si>
    <t xml:space="preserve">Ремонт ввода холодного водоснабжения </t>
  </si>
  <si>
    <t>без лифта</t>
  </si>
  <si>
    <r>
      <rPr>
        <sz val="9"/>
        <rFont val="Arial Cyr"/>
        <charset val="204"/>
      </rPr>
      <t>почтов</t>
    </r>
    <r>
      <rPr>
        <b/>
        <sz val="10"/>
        <rFont val="Arial Cyr"/>
        <charset val="204"/>
      </rPr>
      <t>-4435,79,</t>
    </r>
    <r>
      <rPr>
        <sz val="9"/>
        <rFont val="Arial Cyr"/>
        <charset val="204"/>
      </rPr>
      <t>оргтех</t>
    </r>
    <r>
      <rPr>
        <b/>
        <sz val="10"/>
        <rFont val="Arial Cyr"/>
        <charset val="204"/>
      </rPr>
      <t>-1436,</t>
    </r>
    <r>
      <rPr>
        <sz val="9"/>
        <rFont val="Arial Cyr"/>
        <charset val="204"/>
      </rPr>
      <t>усл связи-</t>
    </r>
    <r>
      <rPr>
        <b/>
        <sz val="10"/>
        <rFont val="Arial Cyr"/>
        <charset val="204"/>
      </rPr>
      <t>3604,</t>
    </r>
    <r>
      <rPr>
        <sz val="9"/>
        <rFont val="Arial Cyr"/>
        <charset val="204"/>
      </rPr>
      <t>общехоз</t>
    </r>
    <r>
      <rPr>
        <b/>
        <sz val="10"/>
        <rFont val="Arial Cyr"/>
        <charset val="204"/>
      </rPr>
      <t>3144</t>
    </r>
  </si>
  <si>
    <t>юридические услуги 88000</t>
  </si>
  <si>
    <t>бух.услуги, ркц,паспортист</t>
  </si>
  <si>
    <t>инвентарь 1279,65,соль 2500, реагенты-625,6</t>
  </si>
  <si>
    <r>
      <t>Прочие:</t>
    </r>
    <r>
      <rPr>
        <sz val="8"/>
        <rFont val="Arial Cyr"/>
        <charset val="204"/>
      </rPr>
      <t>аренда оф</t>
    </r>
    <r>
      <rPr>
        <b/>
        <sz val="9"/>
        <rFont val="Arial Cyr"/>
        <charset val="204"/>
      </rPr>
      <t xml:space="preserve">.60500 </t>
    </r>
    <r>
      <rPr>
        <sz val="8"/>
        <rFont val="Arial Cyr"/>
        <charset val="204"/>
      </rPr>
      <t>усл банка</t>
    </r>
    <r>
      <rPr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>9440</t>
    </r>
    <r>
      <rPr>
        <sz val="10"/>
        <rFont val="Arial Cyr"/>
        <charset val="204"/>
      </rPr>
      <t>,</t>
    </r>
    <r>
      <rPr>
        <sz val="8"/>
        <rFont val="Arial Cyr"/>
        <charset val="204"/>
      </rPr>
      <t>канцт</t>
    </r>
    <r>
      <rPr>
        <sz val="9"/>
        <rFont val="Arial Cyr"/>
        <charset val="204"/>
      </rPr>
      <t xml:space="preserve">. </t>
    </r>
    <r>
      <rPr>
        <b/>
        <sz val="9"/>
        <rFont val="Arial Cyr"/>
        <charset val="204"/>
      </rPr>
      <t>5375</t>
    </r>
    <r>
      <rPr>
        <b/>
        <sz val="10"/>
        <rFont val="Arial Cyr"/>
        <charset val="204"/>
      </rPr>
      <t xml:space="preserve">, </t>
    </r>
    <r>
      <rPr>
        <sz val="8"/>
        <rFont val="Arial Cyr"/>
        <charset val="204"/>
      </rPr>
      <t>катридж</t>
    </r>
    <r>
      <rPr>
        <sz val="9"/>
        <rFont val="Arial Cyr"/>
        <charset val="204"/>
      </rPr>
      <t xml:space="preserve"> </t>
    </r>
    <r>
      <rPr>
        <b/>
        <sz val="10"/>
        <rFont val="Arial Cyr"/>
        <charset val="204"/>
      </rPr>
      <t>4811</t>
    </r>
  </si>
  <si>
    <r>
      <rPr>
        <sz val="8"/>
        <rFont val="Arial Cyr"/>
        <charset val="204"/>
      </rPr>
      <t xml:space="preserve">элект.отчет </t>
    </r>
    <r>
      <rPr>
        <b/>
        <sz val="10"/>
        <rFont val="Arial Cyr"/>
        <charset val="204"/>
      </rPr>
      <t>4800,</t>
    </r>
    <r>
      <rPr>
        <sz val="9"/>
        <rFont val="Arial Cyr"/>
        <charset val="204"/>
      </rPr>
      <t>вып. егрл</t>
    </r>
    <r>
      <rPr>
        <b/>
        <sz val="10"/>
        <rFont val="Arial Cyr"/>
        <charset val="204"/>
      </rPr>
      <t>200,</t>
    </r>
    <r>
      <rPr>
        <sz val="9"/>
        <rFont val="Arial Cyr"/>
        <charset val="204"/>
      </rPr>
      <t>прогр обеспеч</t>
    </r>
    <r>
      <rPr>
        <b/>
        <sz val="10"/>
        <rFont val="Arial Cyr"/>
        <charset val="204"/>
      </rPr>
      <t>12000,</t>
    </r>
    <r>
      <rPr>
        <sz val="9"/>
        <rFont val="Arial Cyr"/>
        <charset val="204"/>
      </rPr>
      <t>сайт</t>
    </r>
    <r>
      <rPr>
        <b/>
        <sz val="10"/>
        <rFont val="Arial Cyr"/>
        <charset val="204"/>
      </rPr>
      <t xml:space="preserve"> 9800</t>
    </r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</si>
</sst>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1"/>
      <color rgb="FFFF0000"/>
      <name val="Arial Cyr"/>
      <charset val="204"/>
    </font>
    <font>
      <i/>
      <sz val="11"/>
      <color rgb="FFFF0000"/>
      <name val="Arial Cyr"/>
      <charset val="204"/>
    </font>
    <font>
      <b/>
      <sz val="9"/>
      <name val="Arial Cyr"/>
      <charset val="204"/>
    </font>
    <font>
      <sz val="14"/>
      <name val="Arial Cyr"/>
      <charset val="204"/>
    </font>
    <font>
      <sz val="9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2" fillId="0" borderId="0" xfId="0" applyFont="1" applyAlignment="1"/>
    <xf numFmtId="0" fontId="6" fillId="0" borderId="6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0" fontId="6" fillId="2" borderId="6" xfId="0" applyFont="1" applyFill="1" applyBorder="1"/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0" fontId="7" fillId="0" borderId="1" xfId="0" applyFont="1" applyBorder="1"/>
    <xf numFmtId="0" fontId="7" fillId="0" borderId="0" xfId="0" applyFont="1" applyBorder="1"/>
    <xf numFmtId="0" fontId="5" fillId="0" borderId="0" xfId="0" applyFont="1" applyBorder="1"/>
    <xf numFmtId="2" fontId="0" fillId="0" borderId="0" xfId="0" applyNumberFormat="1" applyFont="1" applyBorder="1"/>
    <xf numFmtId="0" fontId="7" fillId="0" borderId="9" xfId="0" applyFont="1" applyBorder="1"/>
    <xf numFmtId="0" fontId="5" fillId="0" borderId="13" xfId="0" applyFont="1" applyBorder="1"/>
    <xf numFmtId="0" fontId="7" fillId="0" borderId="13" xfId="0" applyFont="1" applyBorder="1"/>
    <xf numFmtId="0" fontId="7" fillId="0" borderId="14" xfId="0" applyFont="1" applyBorder="1"/>
    <xf numFmtId="2" fontId="1" fillId="0" borderId="13" xfId="0" applyNumberFormat="1" applyFont="1" applyBorder="1"/>
    <xf numFmtId="2" fontId="1" fillId="0" borderId="0" xfId="0" applyNumberFormat="1" applyFont="1" applyBorder="1"/>
    <xf numFmtId="2" fontId="7" fillId="0" borderId="13" xfId="0" applyNumberFormat="1" applyFont="1" applyBorder="1"/>
    <xf numFmtId="0" fontId="7" fillId="0" borderId="3" xfId="0" applyFont="1" applyBorder="1"/>
    <xf numFmtId="0" fontId="1" fillId="0" borderId="13" xfId="0" applyFont="1" applyBorder="1"/>
    <xf numFmtId="0" fontId="1" fillId="0" borderId="0" xfId="0" applyFont="1" applyBorder="1"/>
    <xf numFmtId="0" fontId="7" fillId="0" borderId="5" xfId="0" applyFont="1" applyBorder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2" borderId="2" xfId="0" applyFont="1" applyFill="1" applyBorder="1"/>
    <xf numFmtId="0" fontId="4" fillId="0" borderId="14" xfId="0" applyFont="1" applyBorder="1"/>
    <xf numFmtId="0" fontId="4" fillId="0" borderId="12" xfId="0" applyFont="1" applyBorder="1"/>
    <xf numFmtId="0" fontId="10" fillId="0" borderId="0" xfId="0" applyFont="1"/>
    <xf numFmtId="2" fontId="6" fillId="2" borderId="2" xfId="0" applyNumberFormat="1" applyFont="1" applyFill="1" applyBorder="1"/>
    <xf numFmtId="0" fontId="4" fillId="3" borderId="6" xfId="0" applyFont="1" applyFill="1" applyBorder="1"/>
    <xf numFmtId="0" fontId="4" fillId="3" borderId="14" xfId="0" applyFont="1" applyFill="1" applyBorder="1"/>
    <xf numFmtId="0" fontId="6" fillId="3" borderId="6" xfId="0" applyFont="1" applyFill="1" applyBorder="1"/>
    <xf numFmtId="2" fontId="4" fillId="3" borderId="6" xfId="0" applyNumberFormat="1" applyFont="1" applyFill="1" applyBorder="1"/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/>
    <xf numFmtId="2" fontId="5" fillId="0" borderId="8" xfId="0" applyNumberFormat="1" applyFont="1" applyBorder="1"/>
    <xf numFmtId="2" fontId="0" fillId="0" borderId="8" xfId="0" applyNumberFormat="1" applyFont="1" applyBorder="1"/>
    <xf numFmtId="0" fontId="0" fillId="3" borderId="14" xfId="0" applyFill="1" applyBorder="1"/>
    <xf numFmtId="2" fontId="4" fillId="0" borderId="9" xfId="0" applyNumberFormat="1" applyFont="1" applyBorder="1"/>
    <xf numFmtId="2" fontId="4" fillId="0" borderId="1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tabSelected="1" zoomScaleNormal="100" workbookViewId="0">
      <selection activeCell="G23" sqref="G23"/>
    </sheetView>
  </sheetViews>
  <sheetFormatPr defaultRowHeight="13.2"/>
  <cols>
    <col min="1" max="1" width="5.88671875" customWidth="1"/>
    <col min="2" max="2" width="53.5546875" customWidth="1"/>
    <col min="3" max="3" width="0.21875" hidden="1" customWidth="1"/>
    <col min="4" max="4" width="31.109375" customWidth="1"/>
    <col min="5" max="6" width="0.109375" hidden="1" customWidth="1"/>
    <col min="7" max="7" width="11.6640625" hidden="1" customWidth="1"/>
    <col min="8" max="8" width="15.6640625" hidden="1" customWidth="1"/>
    <col min="9" max="9" width="8.88671875" customWidth="1"/>
  </cols>
  <sheetData>
    <row r="1" spans="1:8" ht="15">
      <c r="A1" s="27"/>
      <c r="B1" s="38" t="s">
        <v>29</v>
      </c>
      <c r="C1" s="38"/>
      <c r="D1" s="38"/>
      <c r="E1" s="39"/>
      <c r="F1" s="40"/>
      <c r="G1" s="39"/>
    </row>
    <row r="2" spans="1:8" ht="15">
      <c r="A2" s="1"/>
      <c r="B2" s="39" t="s">
        <v>20</v>
      </c>
      <c r="C2" s="39"/>
      <c r="D2" s="40"/>
      <c r="E2" s="39"/>
      <c r="F2" s="39"/>
      <c r="G2" s="39"/>
      <c r="H2" t="s">
        <v>48</v>
      </c>
    </row>
    <row r="3" spans="1:8" ht="18" thickBot="1">
      <c r="A3" s="1"/>
      <c r="B3" s="1"/>
      <c r="D3" s="1" t="s">
        <v>40</v>
      </c>
      <c r="E3" s="1"/>
      <c r="F3" s="63">
        <v>7476.11</v>
      </c>
      <c r="G3" s="1">
        <v>7781.3</v>
      </c>
      <c r="H3" s="1">
        <v>1234.3</v>
      </c>
    </row>
    <row r="4" spans="1:8" ht="13.8">
      <c r="A4" s="6" t="s">
        <v>0</v>
      </c>
      <c r="B4" s="2" t="s">
        <v>2</v>
      </c>
      <c r="C4" s="6"/>
      <c r="D4" s="57" t="s">
        <v>18</v>
      </c>
      <c r="E4" s="57" t="s">
        <v>11</v>
      </c>
      <c r="F4" s="58" t="s">
        <v>19</v>
      </c>
      <c r="G4" s="30"/>
      <c r="H4" s="58" t="s">
        <v>19</v>
      </c>
    </row>
    <row r="5" spans="1:8" ht="23.25" customHeight="1" thickBot="1">
      <c r="A5" s="3"/>
      <c r="B5" s="5"/>
      <c r="C5" s="7"/>
      <c r="D5" s="77" t="s">
        <v>30</v>
      </c>
      <c r="E5" s="56" t="s">
        <v>1</v>
      </c>
      <c r="F5" s="59" t="s">
        <v>24</v>
      </c>
      <c r="G5" s="29"/>
      <c r="H5" s="59" t="s">
        <v>31</v>
      </c>
    </row>
    <row r="6" spans="1:8" ht="16.2" customHeight="1">
      <c r="A6" s="13">
        <v>1</v>
      </c>
      <c r="B6" s="14" t="s">
        <v>9</v>
      </c>
      <c r="C6" s="21"/>
      <c r="D6" s="69">
        <f>D8+D9+D10+D11+D12+D13</f>
        <v>231992.15</v>
      </c>
      <c r="E6" s="31">
        <f>E8+E13+E9+E10</f>
        <v>2.2300932913520879</v>
      </c>
      <c r="F6" s="14">
        <v>2.1</v>
      </c>
      <c r="G6" s="31">
        <f>D6/12/G3</f>
        <v>2.4845050527118429</v>
      </c>
      <c r="H6" s="14">
        <v>2.1</v>
      </c>
    </row>
    <row r="7" spans="1:8" ht="15.6" customHeight="1" thickBot="1">
      <c r="A7" s="15"/>
      <c r="B7" s="16"/>
      <c r="C7" s="22"/>
      <c r="D7" s="59"/>
      <c r="E7" s="33"/>
      <c r="F7" s="16"/>
      <c r="G7" s="16"/>
      <c r="H7" s="16"/>
    </row>
    <row r="8" spans="1:8" ht="18" customHeight="1">
      <c r="A8" s="10"/>
      <c r="B8" s="11" t="s">
        <v>12</v>
      </c>
      <c r="C8" s="12"/>
      <c r="D8" s="70">
        <v>194000</v>
      </c>
      <c r="E8" s="32">
        <f>D8/F3/13</f>
        <v>1.9961018394695802</v>
      </c>
      <c r="F8" s="11"/>
      <c r="G8" s="11"/>
      <c r="H8" s="11"/>
    </row>
    <row r="9" spans="1:8" ht="18" customHeight="1">
      <c r="A9" s="10"/>
      <c r="B9" s="11" t="s">
        <v>34</v>
      </c>
      <c r="C9" s="12"/>
      <c r="D9" s="70">
        <v>4266.55</v>
      </c>
      <c r="E9" s="32">
        <f>D9/F3/12</f>
        <v>4.7557597912996651E-2</v>
      </c>
      <c r="F9" s="11"/>
      <c r="G9" s="11"/>
      <c r="H9" s="11"/>
    </row>
    <row r="10" spans="1:8" ht="18" customHeight="1">
      <c r="A10" s="10"/>
      <c r="B10" s="11" t="s">
        <v>33</v>
      </c>
      <c r="C10" s="12"/>
      <c r="D10" s="70">
        <v>13250</v>
      </c>
      <c r="E10" s="32">
        <f>D10/F3/12</f>
        <v>0.14769267261539312</v>
      </c>
      <c r="F10" s="11"/>
      <c r="G10" s="11"/>
      <c r="H10" s="11"/>
    </row>
    <row r="11" spans="1:8" ht="18" customHeight="1">
      <c r="A11" s="10"/>
      <c r="B11" s="11" t="s">
        <v>41</v>
      </c>
      <c r="C11" s="12"/>
      <c r="D11" s="70">
        <v>11000</v>
      </c>
      <c r="E11" s="32"/>
      <c r="F11" s="11"/>
      <c r="G11" s="11"/>
      <c r="H11" s="11"/>
    </row>
    <row r="12" spans="1:8" ht="18" customHeight="1">
      <c r="A12" s="10"/>
      <c r="B12" s="11" t="s">
        <v>32</v>
      </c>
      <c r="C12" s="12"/>
      <c r="D12" s="70">
        <v>6000</v>
      </c>
      <c r="E12" s="32"/>
      <c r="F12" s="11"/>
      <c r="G12" s="11"/>
      <c r="H12" s="11"/>
    </row>
    <row r="13" spans="1:8" ht="18" customHeight="1" thickBot="1">
      <c r="A13" s="10"/>
      <c r="B13" s="11" t="s">
        <v>52</v>
      </c>
      <c r="C13" s="12"/>
      <c r="D13" s="70">
        <v>3475.6</v>
      </c>
      <c r="E13" s="32">
        <f>D13/F3/12</f>
        <v>3.8741181354117762E-2</v>
      </c>
      <c r="F13" s="11"/>
      <c r="G13" s="11"/>
      <c r="H13" s="11"/>
    </row>
    <row r="14" spans="1:8">
      <c r="A14" s="14">
        <v>2</v>
      </c>
      <c r="B14" s="14" t="s">
        <v>4</v>
      </c>
      <c r="C14" s="20"/>
      <c r="D14" s="69"/>
      <c r="E14" s="31"/>
      <c r="F14" s="14"/>
      <c r="G14" s="14"/>
      <c r="H14" s="14"/>
    </row>
    <row r="15" spans="1:8" ht="15" customHeight="1" thickBot="1">
      <c r="A15" s="16"/>
      <c r="B15" s="18" t="s">
        <v>3</v>
      </c>
      <c r="C15" s="23"/>
      <c r="D15" s="71">
        <f>D16+D17+D18+D19+D20+D21</f>
        <v>413645.93000000005</v>
      </c>
      <c r="E15" s="33">
        <f>E16+E19+E20+E18</f>
        <v>3.5756649754333707</v>
      </c>
      <c r="F15" s="16">
        <v>3.16</v>
      </c>
      <c r="G15" s="33">
        <f>D15/12/G3</f>
        <v>4.4299145601206318</v>
      </c>
      <c r="H15" s="18">
        <v>3.16</v>
      </c>
    </row>
    <row r="16" spans="1:8" ht="20.25" customHeight="1">
      <c r="A16" s="78"/>
      <c r="B16" s="25" t="s">
        <v>15</v>
      </c>
      <c r="C16" s="43"/>
      <c r="D16" s="72">
        <v>194000</v>
      </c>
      <c r="E16" s="79">
        <f>D16/F3/13</f>
        <v>1.9961018394695802</v>
      </c>
      <c r="F16" s="11"/>
      <c r="G16" s="10"/>
      <c r="H16" s="25"/>
    </row>
    <row r="17" spans="1:8" ht="20.25" customHeight="1">
      <c r="A17" s="78"/>
      <c r="B17" s="11" t="s">
        <v>39</v>
      </c>
      <c r="C17" s="43"/>
      <c r="D17" s="70">
        <v>58260</v>
      </c>
      <c r="E17" s="79">
        <f>D17/F3/12</f>
        <v>0.64940189483568334</v>
      </c>
      <c r="F17" s="11"/>
      <c r="G17" s="10"/>
      <c r="H17" s="11"/>
    </row>
    <row r="18" spans="1:8" ht="20.25" customHeight="1">
      <c r="A18" s="78"/>
      <c r="B18" s="11" t="s">
        <v>36</v>
      </c>
      <c r="C18" s="43"/>
      <c r="D18" s="70">
        <v>5502.53</v>
      </c>
      <c r="E18" s="79">
        <f>D18/F3/12</f>
        <v>6.1334593346896532E-2</v>
      </c>
      <c r="F18" s="11"/>
      <c r="G18" s="10"/>
      <c r="H18" s="11"/>
    </row>
    <row r="19" spans="1:8" ht="20.25" customHeight="1">
      <c r="A19" s="78"/>
      <c r="B19" s="11" t="s">
        <v>35</v>
      </c>
      <c r="C19" s="43"/>
      <c r="D19" s="70">
        <v>142975</v>
      </c>
      <c r="E19" s="79">
        <f>D19/F3/13</f>
        <v>1.4710961881348619</v>
      </c>
      <c r="F19" s="11"/>
      <c r="G19" s="10"/>
      <c r="H19" s="11"/>
    </row>
    <row r="20" spans="1:8" ht="20.25" customHeight="1">
      <c r="A20" s="78"/>
      <c r="B20" s="11" t="s">
        <v>38</v>
      </c>
      <c r="C20" s="43"/>
      <c r="D20" s="70">
        <v>4228.3999999999996</v>
      </c>
      <c r="E20" s="80">
        <f>D20/F3/12</f>
        <v>4.7132354482032318E-2</v>
      </c>
      <c r="F20" s="11"/>
      <c r="G20" s="10"/>
      <c r="H20" s="11"/>
    </row>
    <row r="21" spans="1:8" ht="18" customHeight="1" thickBot="1">
      <c r="A21" s="54"/>
      <c r="B21" s="17" t="s">
        <v>37</v>
      </c>
      <c r="C21" s="43"/>
      <c r="D21" s="56">
        <v>8680</v>
      </c>
      <c r="E21" s="44"/>
      <c r="F21" s="43"/>
      <c r="G21" s="43"/>
      <c r="H21" s="17"/>
    </row>
    <row r="22" spans="1:8" ht="15.6" customHeight="1">
      <c r="A22" s="14">
        <v>3</v>
      </c>
      <c r="B22" s="14" t="s">
        <v>5</v>
      </c>
      <c r="C22" s="20"/>
      <c r="D22" s="71"/>
      <c r="E22" s="31"/>
      <c r="F22" s="14"/>
      <c r="G22" s="14"/>
      <c r="H22" s="18"/>
    </row>
    <row r="23" spans="1:8" ht="14.4" customHeight="1">
      <c r="A23" s="18"/>
      <c r="B23" s="18" t="s">
        <v>6</v>
      </c>
      <c r="C23" s="19"/>
      <c r="D23" s="71">
        <f>D25+D26+D27+D30+D29</f>
        <v>357511.74</v>
      </c>
      <c r="E23" s="35">
        <f>E25+E26+E27+E28+E29+E30</f>
        <v>3.7652007870951953</v>
      </c>
      <c r="F23" s="35">
        <v>3.84</v>
      </c>
      <c r="G23" s="35">
        <f>D23/G3/12</f>
        <v>3.8287490522149255</v>
      </c>
      <c r="H23" s="35">
        <v>3.84</v>
      </c>
    </row>
    <row r="24" spans="1:8" ht="16.8" customHeight="1" thickBot="1">
      <c r="A24" s="16"/>
      <c r="B24" s="16" t="s">
        <v>10</v>
      </c>
      <c r="C24" s="23"/>
      <c r="D24" s="59"/>
      <c r="E24" s="33"/>
      <c r="F24" s="16"/>
      <c r="G24" s="16"/>
      <c r="H24" s="16"/>
    </row>
    <row r="25" spans="1:8" ht="19.8" customHeight="1">
      <c r="A25" s="24"/>
      <c r="B25" s="26" t="s">
        <v>16</v>
      </c>
      <c r="C25" s="25"/>
      <c r="D25" s="70">
        <v>256400</v>
      </c>
      <c r="E25" s="32">
        <f>D25/F3/13</f>
        <v>2.638146967216497</v>
      </c>
      <c r="F25" s="11"/>
      <c r="G25" s="11"/>
      <c r="H25" s="11"/>
    </row>
    <row r="26" spans="1:8" ht="16.8" customHeight="1">
      <c r="A26" s="24"/>
      <c r="B26" s="10" t="s">
        <v>28</v>
      </c>
      <c r="C26" s="11"/>
      <c r="D26" s="70">
        <v>6797.74</v>
      </c>
      <c r="E26" s="36">
        <f>D26/12/F3</f>
        <v>7.5771802893929249E-2</v>
      </c>
      <c r="F26" s="4"/>
      <c r="G26" s="4"/>
      <c r="H26" s="4"/>
    </row>
    <row r="27" spans="1:8" ht="19.2" customHeight="1">
      <c r="A27" s="24"/>
      <c r="B27" s="10" t="s">
        <v>44</v>
      </c>
      <c r="C27" s="11"/>
      <c r="D27" s="70">
        <v>4425</v>
      </c>
      <c r="E27" s="36">
        <f>D27/12/F3</f>
        <v>4.9323779345140727E-2</v>
      </c>
      <c r="F27" s="4"/>
      <c r="G27" s="4"/>
      <c r="H27" s="4"/>
    </row>
    <row r="28" spans="1:8" ht="16.2" hidden="1" customHeight="1">
      <c r="A28" s="24"/>
      <c r="B28" s="10"/>
      <c r="C28" s="11"/>
      <c r="D28" s="70"/>
      <c r="E28" s="36">
        <f>D28/F3/12</f>
        <v>0</v>
      </c>
      <c r="F28" s="4"/>
      <c r="G28" s="4"/>
      <c r="H28" s="4"/>
    </row>
    <row r="29" spans="1:8" ht="19.8" customHeight="1">
      <c r="A29" s="24"/>
      <c r="B29" s="10" t="s">
        <v>43</v>
      </c>
      <c r="C29" s="11"/>
      <c r="D29" s="70">
        <v>13380</v>
      </c>
      <c r="E29" s="36">
        <f>D29/F3/12</f>
        <v>0.14914173279954415</v>
      </c>
      <c r="F29" s="4"/>
      <c r="G29" s="4"/>
      <c r="H29" s="4"/>
    </row>
    <row r="30" spans="1:8" ht="17.399999999999999" customHeight="1" thickBot="1">
      <c r="A30" s="24"/>
      <c r="B30" s="10" t="s">
        <v>21</v>
      </c>
      <c r="C30" s="11"/>
      <c r="D30" s="70">
        <v>76509</v>
      </c>
      <c r="E30" s="36">
        <f>D30/F3/12</f>
        <v>0.85281650484008409</v>
      </c>
      <c r="F30" s="4"/>
      <c r="G30" s="4"/>
      <c r="H30" s="4"/>
    </row>
    <row r="31" spans="1:8" ht="13.8" thickBot="1">
      <c r="A31" s="9">
        <v>5</v>
      </c>
      <c r="B31" s="9" t="s">
        <v>7</v>
      </c>
      <c r="C31" s="28"/>
      <c r="D31" s="69">
        <f>D32+D33+D37</f>
        <v>841000</v>
      </c>
      <c r="E31" s="31">
        <f>E32+E33+E36+E37</f>
        <v>9.3358328078133326</v>
      </c>
      <c r="F31" s="14">
        <v>8.75</v>
      </c>
      <c r="G31" s="82">
        <f>D31/12/G3</f>
        <v>9.0066355664649009</v>
      </c>
      <c r="H31" s="14">
        <v>8.75</v>
      </c>
    </row>
    <row r="32" spans="1:8" ht="22.2" customHeight="1">
      <c r="A32" s="24"/>
      <c r="B32" s="25" t="s">
        <v>8</v>
      </c>
      <c r="C32" s="46"/>
      <c r="D32" s="72">
        <v>310000</v>
      </c>
      <c r="E32" s="49">
        <f>D32/F3/12</f>
        <v>3.4554512083601412</v>
      </c>
      <c r="F32" s="6"/>
      <c r="G32" s="53"/>
      <c r="H32" s="6"/>
    </row>
    <row r="33" spans="1:8" ht="19.8" customHeight="1">
      <c r="A33" s="24"/>
      <c r="B33" s="11" t="s">
        <v>50</v>
      </c>
      <c r="C33" s="43"/>
      <c r="D33" s="70">
        <v>88000</v>
      </c>
      <c r="E33" s="50">
        <f>D33/G3/12</f>
        <v>0.94243035653853902</v>
      </c>
      <c r="F33" s="4"/>
      <c r="G33" s="54"/>
      <c r="H33" s="4"/>
    </row>
    <row r="34" spans="1:8" ht="13.8" hidden="1" customHeight="1">
      <c r="A34" s="24"/>
      <c r="B34" s="11"/>
      <c r="C34" s="43"/>
      <c r="D34" s="70"/>
      <c r="E34" s="50">
        <f>D34/G3/12</f>
        <v>0</v>
      </c>
      <c r="F34" s="4"/>
      <c r="G34" s="54"/>
      <c r="H34" s="4"/>
    </row>
    <row r="35" spans="1:8" ht="1.2" hidden="1" customHeight="1">
      <c r="A35" s="24"/>
      <c r="B35" s="11"/>
      <c r="C35" s="43"/>
      <c r="D35" s="70"/>
      <c r="E35" s="50">
        <f>D35/G3/12</f>
        <v>0</v>
      </c>
      <c r="F35" s="4"/>
      <c r="G35" s="54"/>
      <c r="H35" s="4"/>
    </row>
    <row r="36" spans="1:8" ht="22.2" hidden="1" customHeight="1">
      <c r="A36" s="24"/>
      <c r="B36" s="11"/>
      <c r="C36" s="43"/>
      <c r="D36" s="70"/>
      <c r="E36" s="50">
        <f>D36/G3/12</f>
        <v>0</v>
      </c>
      <c r="F36" s="4"/>
      <c r="G36" s="54"/>
      <c r="H36" s="4"/>
    </row>
    <row r="37" spans="1:8" ht="21.6" customHeight="1" thickBot="1">
      <c r="A37" s="24"/>
      <c r="B37" s="11" t="s">
        <v>51</v>
      </c>
      <c r="C37" s="43"/>
      <c r="D37" s="70">
        <v>443000</v>
      </c>
      <c r="E37" s="50">
        <f>D37/F3/12</f>
        <v>4.9379512429146528</v>
      </c>
      <c r="F37" s="4"/>
      <c r="G37" s="54"/>
      <c r="H37" s="4"/>
    </row>
    <row r="38" spans="1:8" ht="26.4" hidden="1" customHeight="1" thickBot="1">
      <c r="A38" s="45">
        <v>6</v>
      </c>
      <c r="B38" s="41" t="s">
        <v>14</v>
      </c>
      <c r="C38" s="47"/>
      <c r="D38" s="73"/>
      <c r="E38" s="51"/>
      <c r="F38" s="41"/>
      <c r="G38" s="55">
        <v>0.7</v>
      </c>
      <c r="H38" s="41"/>
    </row>
    <row r="39" spans="1:8" ht="0.6" hidden="1" customHeight="1" thickBot="1">
      <c r="A39" s="42"/>
      <c r="B39" s="11"/>
      <c r="C39" s="43"/>
      <c r="D39" s="70"/>
      <c r="E39" s="44">
        <f>D39/F3/12</f>
        <v>0</v>
      </c>
      <c r="F39" s="52"/>
      <c r="G39" s="48"/>
      <c r="H39" s="52"/>
    </row>
    <row r="40" spans="1:8" ht="21.6" customHeight="1" thickBot="1">
      <c r="A40" s="9">
        <v>6</v>
      </c>
      <c r="B40" s="9" t="s">
        <v>25</v>
      </c>
      <c r="C40" s="28"/>
      <c r="D40" s="74">
        <v>36464.370000000003</v>
      </c>
      <c r="E40" s="34">
        <f>D40/F3/12</f>
        <v>0.40645435928577833</v>
      </c>
      <c r="F40" s="9">
        <v>0.35</v>
      </c>
      <c r="G40" s="34">
        <f>D40/12/6547</f>
        <v>0.46413586375439136</v>
      </c>
      <c r="H40" s="9">
        <v>0.35</v>
      </c>
    </row>
    <row r="41" spans="1:8" ht="21.6" customHeight="1" thickBot="1">
      <c r="A41" s="9">
        <v>7</v>
      </c>
      <c r="B41" s="8" t="s">
        <v>42</v>
      </c>
      <c r="C41" s="28"/>
      <c r="D41" s="74">
        <v>22483.26</v>
      </c>
      <c r="E41" s="34">
        <f>D41/12/F3</f>
        <v>0.25061228366088778</v>
      </c>
      <c r="F41" s="9">
        <v>0.18</v>
      </c>
      <c r="G41" s="33">
        <f>D41/12/G3</f>
        <v>0.24078303111305305</v>
      </c>
      <c r="H41" s="9">
        <v>0.18</v>
      </c>
    </row>
    <row r="42" spans="1:8" ht="21.6" customHeight="1" thickBot="1">
      <c r="A42" s="9">
        <v>8</v>
      </c>
      <c r="B42" s="8" t="s">
        <v>17</v>
      </c>
      <c r="C42" s="28"/>
      <c r="D42" s="74">
        <v>191596</v>
      </c>
      <c r="E42" s="34">
        <f>D42/F3/12</f>
        <v>2.1356471926353859</v>
      </c>
      <c r="F42" s="9">
        <v>2.1</v>
      </c>
      <c r="G42" s="34">
        <f>D42/12/6547</f>
        <v>2.4387251158291332</v>
      </c>
      <c r="H42" s="9">
        <v>2.1</v>
      </c>
    </row>
    <row r="43" spans="1:8" ht="21.6" customHeight="1" thickBot="1">
      <c r="A43" s="9">
        <v>9</v>
      </c>
      <c r="B43" s="8" t="s">
        <v>53</v>
      </c>
      <c r="C43" s="28"/>
      <c r="D43" s="74">
        <v>119045.79</v>
      </c>
      <c r="E43" s="34">
        <f>D43/12/F3</f>
        <v>1.3269578029215729</v>
      </c>
      <c r="F43" s="9">
        <v>0.92</v>
      </c>
      <c r="G43" s="34">
        <f>D43/12/G3</f>
        <v>1.274913253569455</v>
      </c>
      <c r="H43" s="9">
        <v>0.92</v>
      </c>
    </row>
    <row r="44" spans="1:8" ht="21.6" customHeight="1" thickBot="1">
      <c r="A44" s="9"/>
      <c r="B44" s="8" t="s">
        <v>54</v>
      </c>
      <c r="C44" s="28"/>
      <c r="D44" s="74"/>
      <c r="E44" s="34"/>
      <c r="F44" s="9"/>
      <c r="G44" s="34"/>
      <c r="H44" s="9"/>
    </row>
    <row r="45" spans="1:8" ht="21" customHeight="1" thickBot="1">
      <c r="A45" s="9"/>
      <c r="B45" s="8" t="s">
        <v>49</v>
      </c>
      <c r="C45" s="28"/>
      <c r="D45" s="74"/>
      <c r="E45" s="34"/>
      <c r="F45" s="9">
        <v>0.92</v>
      </c>
      <c r="G45" s="9"/>
      <c r="H45" s="9"/>
    </row>
    <row r="46" spans="1:8" ht="21" customHeight="1" thickBot="1">
      <c r="A46" s="9">
        <v>10</v>
      </c>
      <c r="B46" s="61" t="s">
        <v>22</v>
      </c>
      <c r="C46" s="28"/>
      <c r="D46" s="59">
        <v>7195.41</v>
      </c>
      <c r="E46" s="34">
        <f>D46/12/F3</f>
        <v>8.0204477997247225E-2</v>
      </c>
      <c r="F46" s="9">
        <v>0.1</v>
      </c>
      <c r="G46" s="83">
        <f>D46/12/G3</f>
        <v>7.7058781951601915E-2</v>
      </c>
      <c r="H46" s="9">
        <v>0.1</v>
      </c>
    </row>
    <row r="47" spans="1:8" ht="21" customHeight="1" thickBot="1">
      <c r="A47" s="9">
        <v>11</v>
      </c>
      <c r="B47" s="61" t="s">
        <v>26</v>
      </c>
      <c r="C47" s="28"/>
      <c r="D47" s="59">
        <v>46688</v>
      </c>
      <c r="E47" s="34">
        <f>D47/6/F3</f>
        <v>1.0408264904252791</v>
      </c>
      <c r="F47" s="9">
        <v>0.5</v>
      </c>
      <c r="G47" s="83">
        <f>D47/12/G3</f>
        <v>0.50000214188717396</v>
      </c>
      <c r="H47" s="9">
        <v>0.5</v>
      </c>
    </row>
    <row r="48" spans="1:8" ht="21" customHeight="1" thickBot="1">
      <c r="A48" s="37"/>
      <c r="B48" s="60" t="s">
        <v>13</v>
      </c>
      <c r="C48" s="37"/>
      <c r="D48" s="75">
        <f>D6+D15+D23+D31+D40+D41+D42+D43+D45+D46+D47</f>
        <v>2267622.6500000004</v>
      </c>
      <c r="E48" s="64">
        <f>E6+E15+E23+E31+E40+E41+E42+E45+E46+E47</f>
        <v>22.820536665698562</v>
      </c>
      <c r="F48" s="64">
        <f>F6+F15+F23+F31+F40+F41+F42+F45+F46+F47</f>
        <v>22.000000000000007</v>
      </c>
      <c r="G48" s="83">
        <f>G6+G15+G23+G31+G40+G41+G42+G43+G46+G47</f>
        <v>24.74542241961711</v>
      </c>
      <c r="H48" s="34">
        <f>H6+H15+H23+H31+H40+H41+H42+H43+H45+H46+H47</f>
        <v>22.000000000000007</v>
      </c>
    </row>
    <row r="49" spans="1:8" ht="21" customHeight="1" thickBot="1">
      <c r="A49" s="65" t="s">
        <v>27</v>
      </c>
      <c r="B49" s="66" t="s">
        <v>23</v>
      </c>
      <c r="C49" s="67"/>
      <c r="D49" s="76">
        <f>D50+D51+D52</f>
        <v>124894.49</v>
      </c>
      <c r="E49" s="68">
        <f>D49/12/F3</f>
        <v>1.3921510206065275</v>
      </c>
      <c r="F49" s="65">
        <v>3</v>
      </c>
      <c r="G49" s="62"/>
      <c r="H49" s="9">
        <v>3</v>
      </c>
    </row>
    <row r="50" spans="1:8" ht="21" customHeight="1" thickBot="1">
      <c r="A50" s="65"/>
      <c r="B50" s="81" t="s">
        <v>46</v>
      </c>
      <c r="C50" s="67"/>
      <c r="D50" s="76">
        <v>24800</v>
      </c>
      <c r="E50" s="68"/>
      <c r="F50" s="65"/>
      <c r="G50" s="62"/>
      <c r="H50" s="9"/>
    </row>
    <row r="51" spans="1:8" ht="21" customHeight="1" thickBot="1">
      <c r="A51" s="65"/>
      <c r="B51" s="81" t="s">
        <v>45</v>
      </c>
      <c r="C51" s="67"/>
      <c r="D51" s="76">
        <v>10566</v>
      </c>
      <c r="E51" s="68"/>
      <c r="F51" s="65"/>
      <c r="G51" s="62"/>
      <c r="H51" s="9"/>
    </row>
    <row r="52" spans="1:8" ht="21" customHeight="1" thickBot="1">
      <c r="A52" s="65"/>
      <c r="B52" s="81" t="s">
        <v>47</v>
      </c>
      <c r="C52" s="67"/>
      <c r="D52" s="76">
        <v>89528.49</v>
      </c>
      <c r="E52" s="68"/>
      <c r="F52" s="65"/>
      <c r="G52" s="62"/>
      <c r="H52" s="9"/>
    </row>
  </sheetData>
  <phoneticPr fontId="0" type="noConversion"/>
  <pageMargins left="0.25" right="0.25" top="0.75" bottom="0.75" header="0.3" footer="0.3"/>
  <pageSetup paperSize="9" scale="8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2021-02-05T13:27:11Z</cp:lastPrinted>
  <dcterms:created xsi:type="dcterms:W3CDTF">2011-07-12T11:42:04Z</dcterms:created>
  <dcterms:modified xsi:type="dcterms:W3CDTF">2021-03-26T06:35:30Z</dcterms:modified>
</cp:coreProperties>
</file>